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berio\Documenti\Ufficio_Comunicazione\DSN\DSN 2025\Valori economici\"/>
    </mc:Choice>
  </mc:AlternateContent>
  <xr:revisionPtr revIDLastSave="0" documentId="8_{CFA3FE5B-96DF-4A4A-8D80-7F3DF708275C}" xr6:coauthVersionLast="47" xr6:coauthVersionMax="47" xr10:uidLastSave="{00000000-0000-0000-0000-000000000000}"/>
  <bookViews>
    <workbookView xWindow="-120" yWindow="-120" windowWidth="29040" windowHeight="15840" xr2:uid="{42B01092-CA5E-407D-A8E3-79CC8CFD9842}"/>
  </bookViews>
  <sheets>
    <sheet name="P6-Tabella 66.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M7" i="1" s="1"/>
  <c r="F7" i="1"/>
  <c r="D7" i="1"/>
  <c r="E7" i="1" s="1"/>
  <c r="B7" i="1"/>
  <c r="H6" i="1"/>
  <c r="I6" i="1" s="1"/>
  <c r="M6" i="1" s="1"/>
  <c r="F6" i="1"/>
  <c r="D6" i="1"/>
  <c r="E6" i="1" s="1"/>
  <c r="B6" i="1"/>
  <c r="H5" i="1"/>
  <c r="I5" i="1" s="1"/>
  <c r="F5" i="1"/>
  <c r="D5" i="1"/>
  <c r="E5" i="1" s="1"/>
  <c r="B5" i="1"/>
  <c r="C7" i="1" l="1"/>
  <c r="G5" i="1"/>
  <c r="M5" i="1"/>
  <c r="L5" i="1"/>
  <c r="P5" i="1"/>
  <c r="L6" i="1"/>
  <c r="P6" i="1"/>
  <c r="J5" i="1"/>
  <c r="K5" i="1" s="1"/>
  <c r="N5" i="1"/>
  <c r="J6" i="1"/>
  <c r="K6" i="1" s="1"/>
  <c r="N6" i="1"/>
  <c r="J7" i="1"/>
  <c r="K7" i="1" s="1"/>
  <c r="N7" i="1"/>
  <c r="B8" i="1"/>
  <c r="F8" i="1"/>
  <c r="L7" i="1"/>
  <c r="P7" i="1"/>
  <c r="Q7" i="1" s="1"/>
  <c r="D8" i="1"/>
  <c r="H8" i="1"/>
  <c r="I8" i="1" l="1"/>
  <c r="L8" i="1"/>
  <c r="G8" i="1"/>
  <c r="J8" i="1"/>
  <c r="K8" i="1" s="1"/>
  <c r="O6" i="1"/>
  <c r="Q6" i="1"/>
  <c r="E8" i="1"/>
  <c r="P8" i="1"/>
  <c r="Q8" i="1" s="1"/>
  <c r="C8" i="1"/>
  <c r="N8" i="1"/>
  <c r="O8" i="1" s="1"/>
  <c r="G7" i="1"/>
  <c r="C6" i="1"/>
  <c r="O7" i="1"/>
  <c r="O5" i="1"/>
  <c r="Q5" i="1"/>
  <c r="G6" i="1"/>
  <c r="C5" i="1"/>
  <c r="M8" i="1" l="1"/>
</calcChain>
</file>

<file path=xl/sharedStrings.xml><?xml version="1.0" encoding="utf-8"?>
<sst xmlns="http://schemas.openxmlformats.org/spreadsheetml/2006/main" count="33" uniqueCount="13">
  <si>
    <t>Tabella 66.1. Volumi per numero e prezzo delle compravendite di case, fabbricati e terreni</t>
  </si>
  <si>
    <t>I Semestre 2025</t>
  </si>
  <si>
    <t>II Semestre 2025</t>
  </si>
  <si>
    <t>Variazioni II Semestre</t>
  </si>
  <si>
    <t>Totale</t>
  </si>
  <si>
    <t>Compravendite</t>
  </si>
  <si>
    <t>Volumi</t>
  </si>
  <si>
    <t>N</t>
  </si>
  <si>
    <t>%</t>
  </si>
  <si>
    <t>Valore Medio</t>
  </si>
  <si>
    <t>Case</t>
  </si>
  <si>
    <t>Fabbricati</t>
  </si>
  <si>
    <t>Terreni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</si>
</sst>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0.00_ ;[Red]\-0.00\ 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2" borderId="2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3" fontId="6" fillId="0" borderId="7" xfId="1" applyNumberFormat="1" applyFont="1" applyBorder="1" applyAlignment="1">
      <alignment vertical="center"/>
    </xf>
    <xf numFmtId="43" fontId="6" fillId="0" borderId="0" xfId="2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38" fontId="6" fillId="0" borderId="7" xfId="2" applyNumberFormat="1" applyFont="1" applyBorder="1" applyAlignment="1">
      <alignment vertical="center"/>
    </xf>
    <xf numFmtId="40" fontId="6" fillId="0" borderId="0" xfId="2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165" fontId="6" fillId="0" borderId="0" xfId="2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vertical="center"/>
    </xf>
    <xf numFmtId="164" fontId="6" fillId="0" borderId="8" xfId="2" applyNumberFormat="1" applyFont="1" applyBorder="1" applyAlignment="1">
      <alignment vertical="center"/>
    </xf>
    <xf numFmtId="0" fontId="5" fillId="3" borderId="6" xfId="1" applyFont="1" applyFill="1" applyBorder="1" applyAlignment="1">
      <alignment vertical="center" wrapText="1"/>
    </xf>
    <xf numFmtId="3" fontId="6" fillId="3" borderId="7" xfId="1" applyNumberFormat="1" applyFont="1" applyFill="1" applyBorder="1" applyAlignment="1">
      <alignment vertical="center"/>
    </xf>
    <xf numFmtId="43" fontId="6" fillId="3" borderId="0" xfId="2" applyFont="1" applyFill="1" applyBorder="1" applyAlignment="1">
      <alignment vertical="center"/>
    </xf>
    <xf numFmtId="164" fontId="6" fillId="3" borderId="0" xfId="2" applyNumberFormat="1" applyFont="1" applyFill="1" applyBorder="1" applyAlignment="1">
      <alignment vertical="center"/>
    </xf>
    <xf numFmtId="38" fontId="6" fillId="3" borderId="7" xfId="2" applyNumberFormat="1" applyFont="1" applyFill="1" applyBorder="1" applyAlignment="1">
      <alignment vertical="center"/>
    </xf>
    <xf numFmtId="40" fontId="6" fillId="3" borderId="0" xfId="2" applyNumberFormat="1" applyFont="1" applyFill="1" applyBorder="1" applyAlignment="1">
      <alignment vertical="center"/>
    </xf>
    <xf numFmtId="165" fontId="6" fillId="3" borderId="0" xfId="2" applyNumberFormat="1" applyFont="1" applyFill="1" applyBorder="1" applyAlignment="1">
      <alignment vertical="center"/>
    </xf>
    <xf numFmtId="165" fontId="6" fillId="3" borderId="0" xfId="2" applyNumberFormat="1" applyFont="1" applyFill="1" applyBorder="1" applyAlignment="1">
      <alignment horizontal="right" vertical="center"/>
    </xf>
    <xf numFmtId="166" fontId="6" fillId="3" borderId="0" xfId="1" applyNumberFormat="1" applyFont="1" applyFill="1" applyAlignment="1">
      <alignment vertical="center"/>
    </xf>
    <xf numFmtId="164" fontId="6" fillId="3" borderId="8" xfId="2" applyNumberFormat="1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3" fontId="5" fillId="4" borderId="9" xfId="1" applyNumberFormat="1" applyFont="1" applyFill="1" applyBorder="1" applyAlignment="1">
      <alignment vertical="center"/>
    </xf>
    <xf numFmtId="43" fontId="5" fillId="4" borderId="1" xfId="2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3" fontId="5" fillId="4" borderId="1" xfId="1" quotePrefix="1" applyNumberFormat="1" applyFont="1" applyFill="1" applyBorder="1" applyAlignment="1">
      <alignment horizontal="center" vertical="center"/>
    </xf>
    <xf numFmtId="38" fontId="5" fillId="4" borderId="9" xfId="2" applyNumberFormat="1" applyFont="1" applyFill="1" applyBorder="1" applyAlignment="1">
      <alignment vertical="center"/>
    </xf>
    <xf numFmtId="40" fontId="5" fillId="4" borderId="1" xfId="2" applyNumberFormat="1" applyFont="1" applyFill="1" applyBorder="1" applyAlignment="1">
      <alignment vertical="center"/>
    </xf>
    <xf numFmtId="165" fontId="5" fillId="4" borderId="1" xfId="2" applyNumberFormat="1" applyFont="1" applyFill="1" applyBorder="1" applyAlignment="1">
      <alignment vertical="center"/>
    </xf>
    <xf numFmtId="165" fontId="5" fillId="4" borderId="1" xfId="1" quotePrefix="1" applyNumberFormat="1" applyFont="1" applyFill="1" applyBorder="1" applyAlignment="1">
      <alignment horizontal="right" vertical="center"/>
    </xf>
    <xf numFmtId="166" fontId="5" fillId="4" borderId="1" xfId="1" applyNumberFormat="1" applyFont="1" applyFill="1" applyBorder="1" applyAlignment="1">
      <alignment vertical="center"/>
    </xf>
    <xf numFmtId="164" fontId="5" fillId="4" borderId="1" xfId="2" applyNumberFormat="1" applyFont="1" applyFill="1" applyBorder="1" applyAlignment="1">
      <alignment vertical="center"/>
    </xf>
    <xf numFmtId="164" fontId="5" fillId="4" borderId="10" xfId="2" applyNumberFormat="1" applyFont="1" applyFill="1" applyBorder="1" applyAlignment="1">
      <alignment vertical="center"/>
    </xf>
  </cellXfs>
  <cellStyles count="3">
    <cellStyle name="Migliaia 2" xfId="2" xr:uid="{14A662F2-CD41-4757-8062-1345BB304210}"/>
    <cellStyle name="Normale" xfId="0" builtinId="0"/>
    <cellStyle name="Normale 2" xfId="1" xr:uid="{39DF8C7E-0E85-413B-BD49-7649393D27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naliticaTabelleRapportoAnnuale2025.xlsx" TargetMode="External"/><Relationship Id="rId2" Type="http://schemas.openxmlformats.org/officeDocument/2006/relationships/externalLinkPath" Target="file:///\\tiberio\Documenti\Ufficio_Comunicazione\DSN\DSN%202025\AnaliticaTabelleRapportoAnnuale2025.xlsx" TargetMode="External"/><Relationship Id="rId1" Type="http://schemas.openxmlformats.org/officeDocument/2006/relationships/externalLinkPath" Target="/Ufficio_Comunicazione/DSN/DSN%202025/AnaliticaTabelleRapportoAnnuale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dice"/>
      <sheetName val="P1-Tabella 1"/>
      <sheetName val="P1-Tabella 2"/>
      <sheetName val="P1-Tabella 3"/>
      <sheetName val="P1-Tabella 4"/>
      <sheetName val="P2-Tabella 5"/>
      <sheetName val="P2-Tabella 6"/>
      <sheetName val="P2-Tabella 7"/>
      <sheetName val="P2-Tabella 8"/>
      <sheetName val="P2-Tabella 8.1"/>
      <sheetName val="P2-Tabella 8.2"/>
      <sheetName val="P2-Tabella 8.2T"/>
      <sheetName val="P2-Tabella 8.3"/>
      <sheetName val="P2-Tabella 8.4"/>
      <sheetName val="P2-Tabella 8.4T"/>
      <sheetName val="P2-Tabella 9"/>
      <sheetName val="P2-Tabella 10"/>
      <sheetName val="P2-Tabella 11"/>
      <sheetName val="P2-Tabella 12"/>
      <sheetName val="P2-Tabella 13"/>
      <sheetName val="P2-Tabella 14"/>
      <sheetName val="P2-Tabella 14T"/>
      <sheetName val="P2-Tabella 15"/>
      <sheetName val="P2-Tabella 16"/>
      <sheetName val="P2-Tabella 16T"/>
      <sheetName val="P2-Tabella 17"/>
      <sheetName val="P2-Tabella 18"/>
      <sheetName val="P2-Tabella 18.1"/>
      <sheetName val="P2-Tabella 19"/>
      <sheetName val="P2-Tabella 20"/>
      <sheetName val="P2-Tabella 20T"/>
      <sheetName val="P2-Tabella 21"/>
      <sheetName val="P2-Tabella 22"/>
      <sheetName val="P2-Tabella 23"/>
      <sheetName val="P2-Tabella 24"/>
      <sheetName val="P3-Tabella 25"/>
      <sheetName val="P3-Tabella 26"/>
      <sheetName val="P3-Tabella 27"/>
      <sheetName val="P3-Tabella 27.1"/>
      <sheetName val="P3-Tabella 28"/>
      <sheetName val="P3-Tabella 29"/>
      <sheetName val="P3-Tabella 30"/>
      <sheetName val="P3-Tabella 31"/>
      <sheetName val="P3-Tabella 31T"/>
      <sheetName val="P4-Tabella 32"/>
      <sheetName val="P4-Tabella 33"/>
      <sheetName val="P4-Tabella 34"/>
      <sheetName val="P4-Tabella 35"/>
      <sheetName val="P4-Tabella 36"/>
      <sheetName val="P4-Tabella 37"/>
      <sheetName val="P4-Tabella 37T"/>
      <sheetName val="P4-Tabella 38"/>
      <sheetName val="P4-Tabella 39"/>
      <sheetName val="P4-Tabella 39T"/>
      <sheetName val="P4-Tabella 40"/>
      <sheetName val="P4-Tabella 41"/>
      <sheetName val="P4-Tabella 42"/>
      <sheetName val="P4-Tabella 43"/>
      <sheetName val="P4-Tabella 44"/>
      <sheetName val="P4-Tabella 45"/>
      <sheetName val="P4-Tabella 45T"/>
      <sheetName val="P4-Tabella 46"/>
      <sheetName val="P4-Tabella 47"/>
      <sheetName val="P4-Tabella 47T"/>
      <sheetName val="P4-Tabella 48"/>
      <sheetName val="P4-Tabella 49"/>
      <sheetName val="P4-Tabella 49T"/>
      <sheetName val="P5-Tabella 50"/>
      <sheetName val="P5-Tabella 51"/>
      <sheetName val="P5-Tabella 51.1"/>
      <sheetName val="P5-Tabella 52"/>
      <sheetName val="P5-Tabella 53"/>
      <sheetName val="P5-Tabella 54"/>
      <sheetName val="P5-Tabella 55"/>
      <sheetName val="P5-Tabella 55T"/>
      <sheetName val="P5-Tabella 56"/>
      <sheetName val="P5-Tabella 56T"/>
      <sheetName val="P5-Tabella 57"/>
      <sheetName val="P5-Tabella 58"/>
      <sheetName val="P5-Tabella 59"/>
      <sheetName val="P5-Tabella 59T"/>
      <sheetName val="P5-Tabella 60"/>
      <sheetName val="P5-Tabella 60T"/>
      <sheetName val="P5-Tabella 61"/>
      <sheetName val="P5-Tabella 62"/>
      <sheetName val="P5-Tabella 63"/>
      <sheetName val="P5-Tabella 63T"/>
      <sheetName val="P5-Tabella 64"/>
      <sheetName val="P5-Tabella 64T"/>
      <sheetName val="P5-Tabella 65"/>
      <sheetName val="P6-Tabella 66"/>
      <sheetName val="P6-Tabella 66.1"/>
      <sheetName val="P6-Tabella 67"/>
      <sheetName val="P6-Tabella 68"/>
      <sheetName val="P6-Tabella 69"/>
      <sheetName val="P6-Tabella 70"/>
      <sheetName val="P6-Tabella 71"/>
      <sheetName val="P6-Tabella 72"/>
      <sheetName val="P6-Tabella 73"/>
      <sheetName val="P6-Tabella 7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5">
          <cell r="B5">
            <v>180169</v>
          </cell>
          <cell r="D5">
            <v>27204315935</v>
          </cell>
          <cell r="H5">
            <v>183636</v>
          </cell>
          <cell r="J5">
            <v>28265614181</v>
          </cell>
        </row>
        <row r="6">
          <cell r="B6">
            <v>8921</v>
          </cell>
          <cell r="D6">
            <v>2432891742</v>
          </cell>
          <cell r="H6">
            <v>11356</v>
          </cell>
          <cell r="J6">
            <v>3399890902</v>
          </cell>
        </row>
        <row r="7">
          <cell r="B7">
            <v>119110</v>
          </cell>
          <cell r="D7">
            <v>12471576495</v>
          </cell>
          <cell r="H7">
            <v>122074</v>
          </cell>
          <cell r="J7">
            <v>12445509673</v>
          </cell>
        </row>
        <row r="8">
          <cell r="B8">
            <v>22995</v>
          </cell>
          <cell r="D8">
            <v>9656706858</v>
          </cell>
          <cell r="H8">
            <v>28277</v>
          </cell>
          <cell r="J8">
            <v>12650319479</v>
          </cell>
        </row>
        <row r="9">
          <cell r="B9">
            <v>13143</v>
          </cell>
          <cell r="D9">
            <v>5651487032</v>
          </cell>
          <cell r="H9">
            <v>14590</v>
          </cell>
          <cell r="J9">
            <v>7034396678</v>
          </cell>
        </row>
        <row r="10">
          <cell r="B10">
            <v>66009</v>
          </cell>
          <cell r="D10">
            <v>5465625395</v>
          </cell>
          <cell r="H10">
            <v>69611</v>
          </cell>
          <cell r="J10">
            <v>6288705017</v>
          </cell>
        </row>
        <row r="11">
          <cell r="B11">
            <v>92277</v>
          </cell>
          <cell r="D11">
            <v>3648701164</v>
          </cell>
          <cell r="H11">
            <v>95766</v>
          </cell>
          <cell r="J11">
            <v>4741358596</v>
          </cell>
        </row>
        <row r="12">
          <cell r="B12">
            <v>20179</v>
          </cell>
          <cell r="D12">
            <v>1986947833</v>
          </cell>
          <cell r="H12">
            <v>21967</v>
          </cell>
          <cell r="J12">
            <v>2062764534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AE68-5885-4418-8B2A-780A37885B1D}">
  <dimension ref="A1:Q8"/>
  <sheetViews>
    <sheetView tabSelected="1" workbookViewId="0">
      <selection sqref="A1:Q1"/>
    </sheetView>
  </sheetViews>
  <sheetFormatPr defaultColWidth="9.140625" defaultRowHeight="12" x14ac:dyDescent="0.25"/>
  <cols>
    <col min="1" max="1" width="8.7109375" style="8" bestFit="1" customWidth="1"/>
    <col min="2" max="3" width="7.5703125" style="8" bestFit="1" customWidth="1"/>
    <col min="4" max="4" width="14.5703125" style="8" bestFit="1" customWidth="1"/>
    <col min="5" max="5" width="8.5703125" style="8" bestFit="1" customWidth="1"/>
    <col min="6" max="7" width="7.5703125" style="8" bestFit="1" customWidth="1"/>
    <col min="8" max="8" width="14.5703125" style="8" bestFit="1" customWidth="1"/>
    <col min="9" max="9" width="8.5703125" style="8" bestFit="1" customWidth="1"/>
    <col min="10" max="10" width="8.42578125" style="8" bestFit="1" customWidth="1"/>
    <col min="11" max="11" width="7.42578125" style="8" bestFit="1" customWidth="1"/>
    <col min="12" max="12" width="14.28515625" style="8" bestFit="1" customWidth="1"/>
    <col min="13" max="13" width="7.42578125" style="8" bestFit="1" customWidth="1"/>
    <col min="14" max="14" width="8.85546875" style="8" bestFit="1" customWidth="1"/>
    <col min="15" max="15" width="6.85546875" style="8" bestFit="1" customWidth="1"/>
    <col min="16" max="16" width="15.5703125" style="8" bestFit="1" customWidth="1"/>
    <col min="17" max="17" width="8.5703125" style="8" bestFit="1" customWidth="1"/>
    <col min="18" max="16384" width="9.140625" style="8"/>
  </cols>
  <sheetData>
    <row r="1" spans="1:17" s="3" customFormat="1" ht="12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spans="1:17" x14ac:dyDescent="0.25">
      <c r="A2" s="4"/>
      <c r="B2" s="5" t="s">
        <v>1</v>
      </c>
      <c r="C2" s="6"/>
      <c r="D2" s="6"/>
      <c r="E2" s="6"/>
      <c r="F2" s="5" t="s">
        <v>2</v>
      </c>
      <c r="G2" s="6"/>
      <c r="H2" s="6"/>
      <c r="I2" s="6"/>
      <c r="J2" s="5" t="s">
        <v>3</v>
      </c>
      <c r="K2" s="6"/>
      <c r="L2" s="6"/>
      <c r="M2" s="6"/>
      <c r="N2" s="5" t="s">
        <v>4</v>
      </c>
      <c r="O2" s="6"/>
      <c r="P2" s="6"/>
      <c r="Q2" s="7"/>
    </row>
    <row r="3" spans="1:17" x14ac:dyDescent="0.25">
      <c r="A3" s="9"/>
      <c r="B3" s="10" t="s">
        <v>5</v>
      </c>
      <c r="C3" s="11"/>
      <c r="D3" s="11" t="s">
        <v>6</v>
      </c>
      <c r="E3" s="11"/>
      <c r="F3" s="10" t="s">
        <v>5</v>
      </c>
      <c r="G3" s="11"/>
      <c r="H3" s="11" t="s">
        <v>6</v>
      </c>
      <c r="I3" s="11"/>
      <c r="J3" s="10" t="s">
        <v>5</v>
      </c>
      <c r="K3" s="11"/>
      <c r="L3" s="11" t="s">
        <v>6</v>
      </c>
      <c r="M3" s="11"/>
      <c r="N3" s="10" t="s">
        <v>5</v>
      </c>
      <c r="O3" s="11"/>
      <c r="P3" s="11" t="s">
        <v>6</v>
      </c>
      <c r="Q3" s="12"/>
    </row>
    <row r="4" spans="1:17" ht="24" x14ac:dyDescent="0.25">
      <c r="A4" s="9"/>
      <c r="B4" s="13" t="s">
        <v>7</v>
      </c>
      <c r="C4" s="14" t="s">
        <v>8</v>
      </c>
      <c r="D4" s="15" t="s">
        <v>4</v>
      </c>
      <c r="E4" s="16" t="s">
        <v>9</v>
      </c>
      <c r="F4" s="13" t="s">
        <v>7</v>
      </c>
      <c r="G4" s="14" t="s">
        <v>8</v>
      </c>
      <c r="H4" s="15" t="s">
        <v>4</v>
      </c>
      <c r="I4" s="16" t="s">
        <v>9</v>
      </c>
      <c r="J4" s="13" t="s">
        <v>7</v>
      </c>
      <c r="K4" s="14" t="s">
        <v>8</v>
      </c>
      <c r="L4" s="15" t="s">
        <v>4</v>
      </c>
      <c r="M4" s="16" t="s">
        <v>9</v>
      </c>
      <c r="N4" s="13" t="s">
        <v>7</v>
      </c>
      <c r="O4" s="14" t="s">
        <v>8</v>
      </c>
      <c r="P4" s="15" t="s">
        <v>4</v>
      </c>
      <c r="Q4" s="17" t="s">
        <v>9</v>
      </c>
    </row>
    <row r="5" spans="1:17" x14ac:dyDescent="0.25">
      <c r="A5" s="18" t="s">
        <v>10</v>
      </c>
      <c r="B5" s="19">
        <f>SUM('[1]P6-Tabella 66'!B5:B8)</f>
        <v>331195</v>
      </c>
      <c r="C5" s="20">
        <f>B5/B$8*100</f>
        <v>63.349866010715317</v>
      </c>
      <c r="D5" s="21">
        <f>SUM('[1]P6-Tabella 66'!D5:D8)</f>
        <v>51765491030</v>
      </c>
      <c r="E5" s="21">
        <f>D5/B5</f>
        <v>156299.13202192061</v>
      </c>
      <c r="F5" s="19">
        <f>SUM('[1]P6-Tabella 66'!H5:H8)</f>
        <v>345343</v>
      </c>
      <c r="G5" s="20">
        <f t="shared" ref="G5:G8" si="0">F5/F$8*100</f>
        <v>63.102048871047025</v>
      </c>
      <c r="H5" s="21">
        <f>SUM('[1]P6-Tabella 66'!J5:J8)</f>
        <v>56761334235</v>
      </c>
      <c r="I5" s="21">
        <f t="shared" ref="I5:I8" si="1">H5/F5</f>
        <v>164362.19710548644</v>
      </c>
      <c r="J5" s="22">
        <f>F5-B5</f>
        <v>14148</v>
      </c>
      <c r="K5" s="23">
        <f>J5/B5*100</f>
        <v>4.2718036202237357</v>
      </c>
      <c r="L5" s="24">
        <f t="shared" ref="L5:M8" si="2">H5-D5</f>
        <v>4995843205</v>
      </c>
      <c r="M5" s="25">
        <f>I5-E5</f>
        <v>8063.0650835658307</v>
      </c>
      <c r="N5" s="22">
        <f>B5+F5</f>
        <v>676538</v>
      </c>
      <c r="O5" s="26">
        <f t="shared" ref="O5:O8" si="3">N5/N$8*100</f>
        <v>63.223123504784681</v>
      </c>
      <c r="P5" s="21">
        <f t="shared" ref="P5:P8" si="4">D5+H5</f>
        <v>108526825265</v>
      </c>
      <c r="Q5" s="27">
        <f t="shared" ref="Q5:Q8" si="5">P5/N5</f>
        <v>160414.97338656514</v>
      </c>
    </row>
    <row r="6" spans="1:17" x14ac:dyDescent="0.25">
      <c r="A6" s="28" t="s">
        <v>11</v>
      </c>
      <c r="B6" s="29">
        <f>SUM('[1]P6-Tabella 66'!B9:B10)</f>
        <v>79152</v>
      </c>
      <c r="C6" s="30">
        <f t="shared" ref="C6:C8" si="6">B6/B$8*100</f>
        <v>15.139928424282187</v>
      </c>
      <c r="D6" s="31">
        <f>SUM('[1]P6-Tabella 66'!D9:D10)</f>
        <v>11117112427</v>
      </c>
      <c r="E6" s="31">
        <f t="shared" ref="E6:E8" si="7">D6/B6</f>
        <v>140452.70399989892</v>
      </c>
      <c r="F6" s="29">
        <f>SUM('[1]P6-Tabella 66'!H9:H10)</f>
        <v>84201</v>
      </c>
      <c r="G6" s="30">
        <f t="shared" si="0"/>
        <v>15.385444665133013</v>
      </c>
      <c r="H6" s="31">
        <f>SUM('[1]P6-Tabella 66'!J9:J10)</f>
        <v>13323101695</v>
      </c>
      <c r="I6" s="31">
        <f t="shared" si="1"/>
        <v>158229.73236659897</v>
      </c>
      <c r="J6" s="32">
        <f t="shared" ref="J6:J8" si="8">F6-B6</f>
        <v>5049</v>
      </c>
      <c r="K6" s="33">
        <f t="shared" ref="K6:K8" si="9">J6/B6*100</f>
        <v>6.3788659793814428</v>
      </c>
      <c r="L6" s="34">
        <f t="shared" si="2"/>
        <v>2205989268</v>
      </c>
      <c r="M6" s="35">
        <f t="shared" si="2"/>
        <v>17777.028366700048</v>
      </c>
      <c r="N6" s="32">
        <f t="shared" ref="N6:N8" si="10">B6+F6</f>
        <v>163353</v>
      </c>
      <c r="O6" s="36">
        <f t="shared" si="3"/>
        <v>15.265494168660288</v>
      </c>
      <c r="P6" s="31">
        <f t="shared" si="4"/>
        <v>24440214122</v>
      </c>
      <c r="Q6" s="37">
        <f t="shared" si="5"/>
        <v>149615.94903062691</v>
      </c>
    </row>
    <row r="7" spans="1:17" x14ac:dyDescent="0.25">
      <c r="A7" s="18" t="s">
        <v>12</v>
      </c>
      <c r="B7" s="19">
        <f>SUM('[1]P6-Tabella 66'!B11:B12)</f>
        <v>112456</v>
      </c>
      <c r="C7" s="20">
        <f t="shared" si="6"/>
        <v>21.510205565002497</v>
      </c>
      <c r="D7" s="21">
        <f>SUM('[1]P6-Tabella 66'!D11:D12)</f>
        <v>5635648997</v>
      </c>
      <c r="E7" s="21">
        <f t="shared" si="7"/>
        <v>50114.257994237749</v>
      </c>
      <c r="F7" s="19">
        <f>SUM('[1]P6-Tabella 66'!H11:H12)</f>
        <v>117733</v>
      </c>
      <c r="G7" s="20">
        <f t="shared" si="0"/>
        <v>21.512506463819967</v>
      </c>
      <c r="H7" s="21">
        <f>SUM('[1]P6-Tabella 66'!J11:J12)</f>
        <v>6804123130</v>
      </c>
      <c r="I7" s="21">
        <f t="shared" si="1"/>
        <v>57792.828943456807</v>
      </c>
      <c r="J7" s="22">
        <f t="shared" si="8"/>
        <v>5277</v>
      </c>
      <c r="K7" s="23">
        <f t="shared" si="9"/>
        <v>4.6925019563206947</v>
      </c>
      <c r="L7" s="24">
        <f t="shared" si="2"/>
        <v>1168474133</v>
      </c>
      <c r="M7" s="25">
        <f t="shared" si="2"/>
        <v>7678.5709492190581</v>
      </c>
      <c r="N7" s="22">
        <f t="shared" si="10"/>
        <v>230189</v>
      </c>
      <c r="O7" s="26">
        <f t="shared" si="3"/>
        <v>21.511382326555022</v>
      </c>
      <c r="P7" s="21">
        <f t="shared" si="4"/>
        <v>12439772127</v>
      </c>
      <c r="Q7" s="27">
        <f t="shared" si="5"/>
        <v>54041.557706927786</v>
      </c>
    </row>
    <row r="8" spans="1:17" ht="12.75" thickBot="1" x14ac:dyDescent="0.3">
      <c r="A8" s="38" t="s">
        <v>4</v>
      </c>
      <c r="B8" s="39">
        <f>SUM(B5:B7)</f>
        <v>522803</v>
      </c>
      <c r="C8" s="40">
        <f t="shared" si="6"/>
        <v>100</v>
      </c>
      <c r="D8" s="41">
        <f>SUM(D5:D7)</f>
        <v>68518252454</v>
      </c>
      <c r="E8" s="42">
        <f t="shared" si="7"/>
        <v>131059.40947928761</v>
      </c>
      <c r="F8" s="39">
        <f>SUM(F5:F7)</f>
        <v>547277</v>
      </c>
      <c r="G8" s="40">
        <f t="shared" si="0"/>
        <v>100</v>
      </c>
      <c r="H8" s="41">
        <f>SUM(H5:H7)</f>
        <v>76888559060</v>
      </c>
      <c r="I8" s="42">
        <f t="shared" si="1"/>
        <v>140492.9479221674</v>
      </c>
      <c r="J8" s="43">
        <f t="shared" si="8"/>
        <v>24474</v>
      </c>
      <c r="K8" s="44">
        <f t="shared" si="9"/>
        <v>4.681304430158205</v>
      </c>
      <c r="L8" s="45">
        <f t="shared" si="2"/>
        <v>8370306606</v>
      </c>
      <c r="M8" s="46">
        <f t="shared" si="2"/>
        <v>9433.5384428797843</v>
      </c>
      <c r="N8" s="43">
        <f t="shared" si="10"/>
        <v>1070080</v>
      </c>
      <c r="O8" s="47">
        <f t="shared" si="3"/>
        <v>100</v>
      </c>
      <c r="P8" s="48">
        <f t="shared" si="4"/>
        <v>145406811514</v>
      </c>
      <c r="Q8" s="49">
        <f t="shared" si="5"/>
        <v>135884.05681257477</v>
      </c>
    </row>
  </sheetData>
  <mergeCells count="13">
    <mergeCell ref="L3:M3"/>
    <mergeCell ref="N3:O3"/>
    <mergeCell ref="P3:Q3"/>
    <mergeCell ref="A1:Q1"/>
    <mergeCell ref="B2:E2"/>
    <mergeCell ref="F2:I2"/>
    <mergeCell ref="J2:M2"/>
    <mergeCell ref="N2:Q2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P6-Tabella 66.1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Giampiero Zappacosta</dc:creator>
  <cp:lastModifiedBy>Giampiero Zappacosta</cp:lastModifiedBy>
  <dcterms:created xsi:type="dcterms:W3CDTF">2026-04-13T14:48:11Z</dcterms:created>
  <dcterms:modified xsi:type="dcterms:W3CDTF">2026-04-13T14:48:28Z</dcterms:modified>
</cp:coreProperties>
</file>